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/>
  <mc:AlternateContent xmlns:mc="http://schemas.openxmlformats.org/markup-compatibility/2006">
    <mc:Choice Requires="x15">
      <x15ac:absPath xmlns:x15ac="http://schemas.microsoft.com/office/spreadsheetml/2010/11/ac" url="C:\Users\OliviaDentonKoopman(\Documents\Grants\"/>
    </mc:Choice>
  </mc:AlternateContent>
  <xr:revisionPtr revIDLastSave="0" documentId="8_{8ECA2087-BEE4-4AF2-B72D-E9762F2160BA}" xr6:coauthVersionLast="47" xr6:coauthVersionMax="47" xr10:uidLastSave="{00000000-0000-0000-0000-000000000000}"/>
  <bookViews>
    <workbookView xWindow="32925" yWindow="2640" windowWidth="15780" windowHeight="9795" firstSheet="2" activeTab="2" xr2:uid="{9C8144DE-26A4-42D5-A01E-0A0E1C68A361}"/>
  </bookViews>
  <sheets>
    <sheet name="2023" sheetId="2" r:id="rId1"/>
    <sheet name="YHDP 2023" sheetId="3" r:id="rId2"/>
    <sheet name="2024" sheetId="1" r:id="rId3"/>
  </sheets>
  <definedNames>
    <definedName name="_xlnm._FilterDatabase" localSheetId="2" hidden="1">'2024'!$A$1:$J$22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H23" i="1"/>
  <c r="I23" i="1"/>
  <c r="J19" i="1"/>
  <c r="J17" i="1"/>
  <c r="J16" i="1"/>
  <c r="J14" i="1"/>
  <c r="J2" i="1"/>
  <c r="F7" i="3"/>
  <c r="I4" i="1"/>
  <c r="J4" i="1"/>
  <c r="I8" i="1"/>
  <c r="J8" i="1"/>
  <c r="J7" i="1"/>
  <c r="J6" i="1"/>
  <c r="J5" i="1"/>
  <c r="J3" i="1"/>
  <c r="I20" i="1"/>
  <c r="I19" i="1"/>
  <c r="I18" i="1"/>
  <c r="I17" i="1"/>
  <c r="I16" i="1"/>
  <c r="I15" i="1"/>
  <c r="I14" i="1"/>
  <c r="I13" i="1"/>
  <c r="I12" i="1"/>
  <c r="I7" i="1"/>
  <c r="I6" i="1"/>
  <c r="I5" i="1"/>
  <c r="I3" i="1"/>
  <c r="I2" i="1"/>
  <c r="G9" i="1"/>
  <c r="G10" i="1"/>
  <c r="G11" i="1"/>
  <c r="G21" i="1"/>
  <c r="F17" i="2"/>
  <c r="G23" i="1" l="1"/>
  <c r="J23" i="1"/>
  <c r="J21" i="1"/>
  <c r="I21" i="1"/>
  <c r="J11" i="1"/>
  <c r="I11" i="1"/>
  <c r="J10" i="1"/>
  <c r="I10" i="1"/>
  <c r="J9" i="1"/>
  <c r="G22" i="1"/>
  <c r="I9" i="1"/>
  <c r="J22" i="1" l="1"/>
  <c r="I22" i="1"/>
</calcChain>
</file>

<file path=xl/sharedStrings.xml><?xml version="1.0" encoding="utf-8"?>
<sst xmlns="http://schemas.openxmlformats.org/spreadsheetml/2006/main" count="251" uniqueCount="67">
  <si>
    <t>State</t>
  </si>
  <si>
    <t>CoC Number</t>
  </si>
  <si>
    <t>CoC Name</t>
  </si>
  <si>
    <t>Organization Name</t>
  </si>
  <si>
    <t>Project or Award Name</t>
  </si>
  <si>
    <t>FY 2023 Amount</t>
  </si>
  <si>
    <t>Oklahoma</t>
  </si>
  <si>
    <t>OK-501</t>
  </si>
  <si>
    <t>Tulsa City &amp; County CoC</t>
  </si>
  <si>
    <t>Domestic Violence Intervention Services, Inc.</t>
  </si>
  <si>
    <t>DVIS RRH for Survivors of Domestic and Sexual Violence</t>
  </si>
  <si>
    <t>FY23 DVIS TH-RRH DV Bonus</t>
  </si>
  <si>
    <t>RRH Collaboration Program for Survivors of DV FY23</t>
  </si>
  <si>
    <t>Mental Health Association in Tulsa, Inc.</t>
  </si>
  <si>
    <t>12th Street PSH</t>
  </si>
  <si>
    <t>LTS Apartments Tulsa EXP</t>
  </si>
  <si>
    <t>LTS Apartments VI</t>
  </si>
  <si>
    <t>Walker Hall TLC</t>
  </si>
  <si>
    <t>The Center for Housing Solutions, Inc.</t>
  </si>
  <si>
    <t>CoC Coordinated Entry System</t>
  </si>
  <si>
    <t>CoC Planning Project</t>
  </si>
  <si>
    <t>Homeless Management Information System</t>
  </si>
  <si>
    <t xml:space="preserve">Tulsa Day Center </t>
  </si>
  <si>
    <t>Hudson Villas (PSH) 2023</t>
  </si>
  <si>
    <t>PSH (Scattered Sites) 2023</t>
  </si>
  <si>
    <t>Rapid Rehousing 2023</t>
  </si>
  <si>
    <t>Volunteers of America of Oklahoma, Inc.</t>
  </si>
  <si>
    <t>5600PSH</t>
  </si>
  <si>
    <t>Youth Services of Tulsa, Inc.</t>
  </si>
  <si>
    <t>RRH for Youth</t>
  </si>
  <si>
    <t>TOTAL</t>
  </si>
  <si>
    <t>Tulsa Community Foundation</t>
  </si>
  <si>
    <t>Tulsa Higher Ed Housing Navigation</t>
  </si>
  <si>
    <t xml:space="preserve">Tulsa Day Center, Inc. </t>
  </si>
  <si>
    <t>YouthFirst RRH Renewal 2024</t>
  </si>
  <si>
    <t>Tulsa Dream Center, Inc</t>
  </si>
  <si>
    <t>Safe and Secure Diversion</t>
  </si>
  <si>
    <t>YST TH-RRH YHDP renewal</t>
  </si>
  <si>
    <t>Black Queer Tulsa</t>
  </si>
  <si>
    <t>BQT Drop-In Center</t>
  </si>
  <si>
    <t>Total</t>
  </si>
  <si>
    <t>Project Type</t>
  </si>
  <si>
    <t>FY 2024 Amount</t>
  </si>
  <si>
    <t>Difference</t>
  </si>
  <si>
    <t>Percent of Increase</t>
  </si>
  <si>
    <t>DVIS TH/RRH Program for Survivors of Domestic and Sexual Violence</t>
  </si>
  <si>
    <t>TH-RRH</t>
  </si>
  <si>
    <t>RRH Collaboration Program for Survivors of Domestic and Sexual Violence</t>
  </si>
  <si>
    <t>RRH</t>
  </si>
  <si>
    <t>LTS Apartments VI FY 2024</t>
  </si>
  <si>
    <t>PSH</t>
  </si>
  <si>
    <t>12th Street PSH FY 2024</t>
  </si>
  <si>
    <t>LTS Apartments Tulsa EXP FY 2024</t>
  </si>
  <si>
    <t>TH</t>
  </si>
  <si>
    <t>Planning</t>
  </si>
  <si>
    <t>SSO</t>
  </si>
  <si>
    <t>HMIS</t>
  </si>
  <si>
    <t>YHDP-RRH</t>
  </si>
  <si>
    <t>N/A</t>
  </si>
  <si>
    <t>Rapid Rehousing 2024</t>
  </si>
  <si>
    <t>Permanent Supportive Housing Initiative 2024</t>
  </si>
  <si>
    <t>Hudson Villas (PSH) 2024</t>
  </si>
  <si>
    <t>PSH (Scattered Sites) 2024</t>
  </si>
  <si>
    <t>YHDP-SSO</t>
  </si>
  <si>
    <t>PSH5600</t>
  </si>
  <si>
    <t>YHDP-TH-RRH</t>
  </si>
  <si>
    <t>TOTAL excluding YHDP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</si>
</sst>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9">
    <font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scheme val="minor"/>
    </font>
    <font>
      <sz val="11"/>
      <color rgb="FF000000"/>
      <name val="Aptos Narrow"/>
      <scheme val="minor"/>
    </font>
    <font>
      <sz val="11"/>
      <color theme="1"/>
      <name val="Aptos Narrow"/>
      <scheme val="minor"/>
    </font>
    <font>
      <b/>
      <sz val="11"/>
      <color theme="1"/>
      <name val="Aptos Narrow"/>
      <scheme val="minor"/>
    </font>
    <font>
      <b/>
      <sz val="11"/>
      <color theme="1" tint="0.34998626667073579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left"/>
    </xf>
    <xf numFmtId="0" fontId="2" fillId="0" borderId="2" xfId="0" applyFont="1" applyBorder="1"/>
    <xf numFmtId="164" fontId="2" fillId="0" borderId="2" xfId="0" applyNumberFormat="1" applyFont="1" applyBorder="1"/>
    <xf numFmtId="6" fontId="2" fillId="0" borderId="2" xfId="0" applyNumberFormat="1" applyFont="1" applyBorder="1"/>
    <xf numFmtId="6" fontId="0" fillId="0" borderId="2" xfId="0" applyNumberFormat="1" applyBorder="1"/>
    <xf numFmtId="9" fontId="0" fillId="0" borderId="2" xfId="0" applyNumberFormat="1" applyBorder="1"/>
    <xf numFmtId="0" fontId="2" fillId="0" borderId="3" xfId="0" applyFont="1" applyBorder="1"/>
    <xf numFmtId="6" fontId="2" fillId="0" borderId="3" xfId="0" applyNumberFormat="1" applyFont="1" applyBorder="1"/>
    <xf numFmtId="6" fontId="0" fillId="0" borderId="3" xfId="0" applyNumberFormat="1" applyBorder="1"/>
    <xf numFmtId="9" fontId="0" fillId="0" borderId="3" xfId="0" applyNumberFormat="1" applyBorder="1"/>
    <xf numFmtId="164" fontId="2" fillId="0" borderId="3" xfId="0" applyNumberFormat="1" applyFont="1" applyBorder="1"/>
    <xf numFmtId="164" fontId="3" fillId="2" borderId="2" xfId="0" applyNumberFormat="1" applyFont="1" applyFill="1" applyBorder="1" applyAlignment="1">
      <alignment horizontal="right"/>
    </xf>
    <xf numFmtId="6" fontId="3" fillId="2" borderId="2" xfId="0" applyNumberFormat="1" applyFont="1" applyFill="1" applyBorder="1"/>
    <xf numFmtId="9" fontId="3" fillId="2" borderId="2" xfId="0" applyNumberFormat="1" applyFont="1" applyFill="1" applyBorder="1"/>
    <xf numFmtId="164" fontId="0" fillId="0" borderId="0" xfId="0" applyNumberFormat="1"/>
    <xf numFmtId="0" fontId="1" fillId="3" borderId="2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4" fillId="4" borderId="1" xfId="0" applyFont="1" applyFill="1" applyBorder="1"/>
    <xf numFmtId="0" fontId="5" fillId="0" borderId="1" xfId="0" applyFont="1" applyBorder="1"/>
    <xf numFmtId="6" fontId="5" fillId="0" borderId="1" xfId="0" applyNumberFormat="1" applyFont="1" applyBorder="1"/>
    <xf numFmtId="0" fontId="6" fillId="0" borderId="0" xfId="0" applyFont="1"/>
    <xf numFmtId="0" fontId="7" fillId="0" borderId="0" xfId="0" applyFont="1" applyAlignment="1">
      <alignment horizontal="right"/>
    </xf>
    <xf numFmtId="6" fontId="7" fillId="0" borderId="0" xfId="0" applyNumberFormat="1" applyFont="1"/>
    <xf numFmtId="9" fontId="0" fillId="0" borderId="2" xfId="0" applyNumberFormat="1" applyBorder="1" applyAlignment="1">
      <alignment horizontal="center"/>
    </xf>
    <xf numFmtId="0" fontId="8" fillId="2" borderId="4" xfId="0" applyFont="1" applyFill="1" applyBorder="1" applyAlignment="1">
      <alignment horizontal="right"/>
    </xf>
    <xf numFmtId="0" fontId="8" fillId="2" borderId="5" xfId="0" applyFont="1" applyFill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  <xf numFmtId="6" fontId="8" fillId="2" borderId="2" xfId="0" applyNumberFormat="1" applyFont="1" applyFill="1" applyBorder="1"/>
    <xf numFmtId="9" fontId="8" fillId="2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26988-8C66-44EB-9D28-8B243A924ABB}">
  <sheetPr>
    <tabColor theme="7" tint="0.59999389629810485"/>
  </sheetPr>
  <dimension ref="A1:F17"/>
  <sheetViews>
    <sheetView workbookViewId="0">
      <selection activeCell="C1" sqref="C1"/>
    </sheetView>
  </sheetViews>
  <sheetFormatPr defaultRowHeight="15"/>
  <cols>
    <col min="1" max="1" width="10" bestFit="1" customWidth="1"/>
    <col min="2" max="2" width="12.28515625" bestFit="1" customWidth="1"/>
    <col min="3" max="3" width="22.42578125" bestFit="1" customWidth="1"/>
    <col min="4" max="4" width="41.28515625" bestFit="1" customWidth="1"/>
    <col min="5" max="5" width="51" bestFit="1" customWidth="1"/>
    <col min="6" max="6" width="16" bestFit="1" customWidth="1"/>
  </cols>
  <sheetData>
    <row r="1" spans="1:6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</row>
    <row r="2" spans="1:6">
      <c r="A2" s="21" t="s">
        <v>6</v>
      </c>
      <c r="B2" s="21" t="s">
        <v>7</v>
      </c>
      <c r="C2" s="21" t="s">
        <v>8</v>
      </c>
      <c r="D2" s="21" t="s">
        <v>9</v>
      </c>
      <c r="E2" s="21" t="s">
        <v>10</v>
      </c>
      <c r="F2" s="22">
        <v>309900</v>
      </c>
    </row>
    <row r="3" spans="1:6">
      <c r="A3" s="21" t="s">
        <v>6</v>
      </c>
      <c r="B3" s="21" t="s">
        <v>7</v>
      </c>
      <c r="C3" s="21" t="s">
        <v>8</v>
      </c>
      <c r="D3" s="21" t="s">
        <v>9</v>
      </c>
      <c r="E3" s="21" t="s">
        <v>11</v>
      </c>
      <c r="F3" s="22">
        <v>404838</v>
      </c>
    </row>
    <row r="4" spans="1:6">
      <c r="A4" s="21" t="s">
        <v>6</v>
      </c>
      <c r="B4" s="21" t="s">
        <v>7</v>
      </c>
      <c r="C4" s="21" t="s">
        <v>8</v>
      </c>
      <c r="D4" s="21" t="s">
        <v>9</v>
      </c>
      <c r="E4" s="21" t="s">
        <v>12</v>
      </c>
      <c r="F4" s="22">
        <v>563539</v>
      </c>
    </row>
    <row r="5" spans="1:6">
      <c r="A5" s="21" t="s">
        <v>6</v>
      </c>
      <c r="B5" s="21" t="s">
        <v>7</v>
      </c>
      <c r="C5" s="21" t="s">
        <v>8</v>
      </c>
      <c r="D5" s="21" t="s">
        <v>13</v>
      </c>
      <c r="E5" s="21" t="s">
        <v>14</v>
      </c>
      <c r="F5" s="22">
        <v>260272</v>
      </c>
    </row>
    <row r="6" spans="1:6">
      <c r="A6" s="21" t="s">
        <v>6</v>
      </c>
      <c r="B6" s="21" t="s">
        <v>7</v>
      </c>
      <c r="C6" s="21" t="s">
        <v>8</v>
      </c>
      <c r="D6" s="21" t="s">
        <v>13</v>
      </c>
      <c r="E6" s="21" t="s">
        <v>15</v>
      </c>
      <c r="F6" s="22">
        <v>1121514</v>
      </c>
    </row>
    <row r="7" spans="1:6">
      <c r="A7" s="21" t="s">
        <v>6</v>
      </c>
      <c r="B7" s="21" t="s">
        <v>7</v>
      </c>
      <c r="C7" s="21" t="s">
        <v>8</v>
      </c>
      <c r="D7" s="21" t="s">
        <v>13</v>
      </c>
      <c r="E7" s="21" t="s">
        <v>16</v>
      </c>
      <c r="F7" s="22">
        <v>144028</v>
      </c>
    </row>
    <row r="8" spans="1:6">
      <c r="A8" s="21" t="s">
        <v>6</v>
      </c>
      <c r="B8" s="21" t="s">
        <v>7</v>
      </c>
      <c r="C8" s="21" t="s">
        <v>8</v>
      </c>
      <c r="D8" s="21" t="s">
        <v>13</v>
      </c>
      <c r="E8" s="21" t="s">
        <v>17</v>
      </c>
      <c r="F8" s="22">
        <v>88456</v>
      </c>
    </row>
    <row r="9" spans="1:6">
      <c r="A9" s="21" t="s">
        <v>6</v>
      </c>
      <c r="B9" s="21" t="s">
        <v>7</v>
      </c>
      <c r="C9" s="21" t="s">
        <v>8</v>
      </c>
      <c r="D9" s="21" t="s">
        <v>18</v>
      </c>
      <c r="E9" s="21" t="s">
        <v>19</v>
      </c>
      <c r="F9" s="22">
        <v>64368</v>
      </c>
    </row>
    <row r="10" spans="1:6">
      <c r="A10" s="21" t="s">
        <v>6</v>
      </c>
      <c r="B10" s="21" t="s">
        <v>7</v>
      </c>
      <c r="C10" s="21" t="s">
        <v>8</v>
      </c>
      <c r="D10" s="21" t="s">
        <v>18</v>
      </c>
      <c r="E10" s="21" t="s">
        <v>20</v>
      </c>
      <c r="F10" s="22">
        <v>217998</v>
      </c>
    </row>
    <row r="11" spans="1:6">
      <c r="A11" s="21" t="s">
        <v>6</v>
      </c>
      <c r="B11" s="21" t="s">
        <v>7</v>
      </c>
      <c r="C11" s="21" t="s">
        <v>8</v>
      </c>
      <c r="D11" s="21" t="s">
        <v>18</v>
      </c>
      <c r="E11" s="21" t="s">
        <v>21</v>
      </c>
      <c r="F11" s="22">
        <v>319328</v>
      </c>
    </row>
    <row r="12" spans="1:6">
      <c r="A12" s="21" t="s">
        <v>6</v>
      </c>
      <c r="B12" s="21" t="s">
        <v>7</v>
      </c>
      <c r="C12" s="21" t="s">
        <v>8</v>
      </c>
      <c r="D12" s="21" t="s">
        <v>22</v>
      </c>
      <c r="E12" s="21" t="s">
        <v>23</v>
      </c>
      <c r="F12" s="22">
        <v>134200</v>
      </c>
    </row>
    <row r="13" spans="1:6">
      <c r="A13" s="21" t="s">
        <v>6</v>
      </c>
      <c r="B13" s="21" t="s">
        <v>7</v>
      </c>
      <c r="C13" s="21" t="s">
        <v>8</v>
      </c>
      <c r="D13" s="21" t="s">
        <v>22</v>
      </c>
      <c r="E13" s="21" t="s">
        <v>24</v>
      </c>
      <c r="F13" s="22">
        <v>146328</v>
      </c>
    </row>
    <row r="14" spans="1:6">
      <c r="A14" s="21" t="s">
        <v>6</v>
      </c>
      <c r="B14" s="21" t="s">
        <v>7</v>
      </c>
      <c r="C14" s="21" t="s">
        <v>8</v>
      </c>
      <c r="D14" s="21" t="s">
        <v>22</v>
      </c>
      <c r="E14" s="21" t="s">
        <v>25</v>
      </c>
      <c r="F14" s="22">
        <v>247571</v>
      </c>
    </row>
    <row r="15" spans="1:6">
      <c r="A15" s="21" t="s">
        <v>6</v>
      </c>
      <c r="B15" s="21" t="s">
        <v>7</v>
      </c>
      <c r="C15" s="21" t="s">
        <v>8</v>
      </c>
      <c r="D15" s="21" t="s">
        <v>26</v>
      </c>
      <c r="E15" s="21" t="s">
        <v>27</v>
      </c>
      <c r="F15" s="22">
        <v>611426</v>
      </c>
    </row>
    <row r="16" spans="1:6">
      <c r="A16" s="21" t="s">
        <v>6</v>
      </c>
      <c r="B16" s="21" t="s">
        <v>7</v>
      </c>
      <c r="C16" s="21" t="s">
        <v>8</v>
      </c>
      <c r="D16" s="21" t="s">
        <v>28</v>
      </c>
      <c r="E16" s="21" t="s">
        <v>29</v>
      </c>
      <c r="F16" s="22">
        <v>126008</v>
      </c>
    </row>
    <row r="17" spans="1:6">
      <c r="A17" s="23"/>
      <c r="B17" s="23"/>
      <c r="C17" s="23"/>
      <c r="D17" s="23"/>
      <c r="E17" s="24" t="s">
        <v>30</v>
      </c>
      <c r="F17" s="25">
        <f>SUM(F2:F16)</f>
        <v>4759774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EC136-0B9D-41AC-A268-0779BAB233AC}">
  <sheetPr>
    <tabColor theme="9" tint="0.59999389629810485"/>
  </sheetPr>
  <dimension ref="A1:F7"/>
  <sheetViews>
    <sheetView workbookViewId="0">
      <selection activeCell="C4" sqref="C4"/>
    </sheetView>
  </sheetViews>
  <sheetFormatPr defaultRowHeight="15"/>
  <cols>
    <col min="1" max="1" width="17.140625" customWidth="1"/>
    <col min="3" max="3" width="26.7109375" customWidth="1"/>
    <col min="4" max="4" width="27.140625" customWidth="1"/>
    <col min="5" max="5" width="34" customWidth="1"/>
    <col min="6" max="6" width="17" customWidth="1"/>
  </cols>
  <sheetData>
    <row r="1" spans="1:6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</row>
    <row r="2" spans="1:6">
      <c r="A2" s="3" t="s">
        <v>6</v>
      </c>
      <c r="B2" s="3" t="s">
        <v>7</v>
      </c>
      <c r="C2" s="3" t="s">
        <v>8</v>
      </c>
      <c r="D2" s="3" t="s">
        <v>31</v>
      </c>
      <c r="E2" s="3" t="s">
        <v>32</v>
      </c>
      <c r="F2" s="4">
        <v>720000</v>
      </c>
    </row>
    <row r="3" spans="1:6">
      <c r="A3" s="3" t="s">
        <v>6</v>
      </c>
      <c r="B3" s="3" t="s">
        <v>7</v>
      </c>
      <c r="C3" s="3" t="s">
        <v>8</v>
      </c>
      <c r="D3" s="3" t="s">
        <v>33</v>
      </c>
      <c r="E3" s="3" t="s">
        <v>34</v>
      </c>
      <c r="F3" s="4">
        <v>1900000</v>
      </c>
    </row>
    <row r="4" spans="1:6">
      <c r="A4" s="3" t="s">
        <v>6</v>
      </c>
      <c r="B4" s="3" t="s">
        <v>7</v>
      </c>
      <c r="C4" s="3" t="s">
        <v>8</v>
      </c>
      <c r="D4" s="3" t="s">
        <v>35</v>
      </c>
      <c r="E4" s="3" t="s">
        <v>36</v>
      </c>
      <c r="F4" s="4">
        <v>1026540</v>
      </c>
    </row>
    <row r="5" spans="1:6">
      <c r="A5" s="3" t="s">
        <v>6</v>
      </c>
      <c r="B5" s="3" t="s">
        <v>7</v>
      </c>
      <c r="C5" s="3" t="s">
        <v>8</v>
      </c>
      <c r="D5" s="3" t="s">
        <v>28</v>
      </c>
      <c r="E5" s="3" t="s">
        <v>37</v>
      </c>
      <c r="F5" s="4">
        <v>1253251</v>
      </c>
    </row>
    <row r="6" spans="1:6">
      <c r="A6" s="3" t="s">
        <v>6</v>
      </c>
      <c r="B6" s="3" t="s">
        <v>7</v>
      </c>
      <c r="C6" s="3" t="s">
        <v>8</v>
      </c>
      <c r="D6" s="3" t="s">
        <v>38</v>
      </c>
      <c r="E6" s="3" t="s">
        <v>39</v>
      </c>
      <c r="F6" s="4">
        <v>480400</v>
      </c>
    </row>
    <row r="7" spans="1:6">
      <c r="E7" s="1" t="s">
        <v>40</v>
      </c>
      <c r="F7" s="16">
        <f>SUM(F2:F6)</f>
        <v>5380191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571D3-ECCA-4F8F-B187-D5D7A13AD4B7}">
  <sheetPr>
    <tabColor rgb="FFFFFF00"/>
  </sheetPr>
  <dimension ref="A1:J23"/>
  <sheetViews>
    <sheetView showGridLines="0" tabSelected="1" topLeftCell="D1" workbookViewId="0">
      <selection activeCell="E23" sqref="E23:J23"/>
    </sheetView>
  </sheetViews>
  <sheetFormatPr defaultColWidth="8.5703125" defaultRowHeight="15" customHeight="1"/>
  <cols>
    <col min="1" max="1" width="10" bestFit="1" customWidth="1"/>
    <col min="2" max="2" width="14.85546875" bestFit="1" customWidth="1"/>
    <col min="3" max="3" width="22.28515625" bestFit="1" customWidth="1"/>
    <col min="4" max="4" width="40.5703125" bestFit="1" customWidth="1"/>
    <col min="5" max="5" width="65.7109375" bestFit="1" customWidth="1"/>
    <col min="6" max="6" width="16.7109375" customWidth="1"/>
    <col min="7" max="8" width="17.85546875" bestFit="1" customWidth="1"/>
    <col min="9" max="9" width="12.85546875" bestFit="1" customWidth="1"/>
    <col min="10" max="10" width="20.85546875" bestFit="1" customWidth="1"/>
    <col min="13" max="13" width="9.7109375" bestFit="1" customWidth="1"/>
  </cols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41</v>
      </c>
      <c r="G1" s="2" t="s">
        <v>5</v>
      </c>
      <c r="H1" s="2" t="s">
        <v>42</v>
      </c>
      <c r="I1" s="2" t="s">
        <v>43</v>
      </c>
      <c r="J1" s="2" t="s">
        <v>44</v>
      </c>
    </row>
    <row r="2" spans="1:10">
      <c r="A2" s="3" t="s">
        <v>6</v>
      </c>
      <c r="B2" s="3" t="s">
        <v>7</v>
      </c>
      <c r="C2" s="3" t="s">
        <v>8</v>
      </c>
      <c r="D2" s="3" t="s">
        <v>9</v>
      </c>
      <c r="E2" s="3" t="s">
        <v>45</v>
      </c>
      <c r="F2" s="3" t="s">
        <v>46</v>
      </c>
      <c r="G2" s="4">
        <v>404838</v>
      </c>
      <c r="H2" s="5">
        <v>451344</v>
      </c>
      <c r="I2" s="6">
        <f>H2-G2</f>
        <v>46506</v>
      </c>
      <c r="J2" s="7">
        <f>((H2-G2)/G2)*1</f>
        <v>0.11487557986157426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47</v>
      </c>
      <c r="F3" s="3" t="s">
        <v>48</v>
      </c>
      <c r="G3" s="4">
        <v>563539</v>
      </c>
      <c r="H3" s="5">
        <v>648572</v>
      </c>
      <c r="I3" s="6">
        <f>H3-G3</f>
        <v>85033</v>
      </c>
      <c r="J3" s="7">
        <f>((H3-G3)/G3)*1</f>
        <v>0.1508910652146524</v>
      </c>
    </row>
    <row r="4" spans="1:10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48</v>
      </c>
      <c r="G4" s="4">
        <v>309900</v>
      </c>
      <c r="H4" s="5">
        <v>0</v>
      </c>
      <c r="I4" s="6">
        <f>H4-G4</f>
        <v>-309900</v>
      </c>
      <c r="J4" s="7">
        <f>((H4-G4)/G4)*1</f>
        <v>-1</v>
      </c>
    </row>
    <row r="5" spans="1:10">
      <c r="A5" s="3" t="s">
        <v>6</v>
      </c>
      <c r="B5" s="3" t="s">
        <v>7</v>
      </c>
      <c r="C5" s="3" t="s">
        <v>8</v>
      </c>
      <c r="D5" s="3" t="s">
        <v>13</v>
      </c>
      <c r="E5" s="3" t="s">
        <v>49</v>
      </c>
      <c r="F5" s="3" t="s">
        <v>50</v>
      </c>
      <c r="G5" s="4">
        <v>144028</v>
      </c>
      <c r="H5" s="5">
        <v>164221</v>
      </c>
      <c r="I5" s="6">
        <f>H5-G5</f>
        <v>20193</v>
      </c>
      <c r="J5" s="7">
        <f>((H5-G5)/G5)*1</f>
        <v>0.14020190518510289</v>
      </c>
    </row>
    <row r="6" spans="1:10">
      <c r="A6" s="3" t="s">
        <v>6</v>
      </c>
      <c r="B6" s="3" t="s">
        <v>7</v>
      </c>
      <c r="C6" s="3" t="s">
        <v>8</v>
      </c>
      <c r="D6" s="3" t="s">
        <v>13</v>
      </c>
      <c r="E6" s="3" t="s">
        <v>51</v>
      </c>
      <c r="F6" s="3" t="s">
        <v>50</v>
      </c>
      <c r="G6" s="4">
        <v>260272</v>
      </c>
      <c r="H6" s="5">
        <v>307068</v>
      </c>
      <c r="I6" s="6">
        <f>H6-G6</f>
        <v>46796</v>
      </c>
      <c r="J6" s="7">
        <f>((H6-G6)/G6)*1</f>
        <v>0.17979652056310322</v>
      </c>
    </row>
    <row r="7" spans="1:10">
      <c r="A7" s="3" t="s">
        <v>6</v>
      </c>
      <c r="B7" s="3" t="s">
        <v>7</v>
      </c>
      <c r="C7" s="3" t="s">
        <v>8</v>
      </c>
      <c r="D7" s="3" t="s">
        <v>13</v>
      </c>
      <c r="E7" s="3" t="s">
        <v>52</v>
      </c>
      <c r="F7" s="3" t="s">
        <v>50</v>
      </c>
      <c r="G7" s="4">
        <v>1121514</v>
      </c>
      <c r="H7" s="5">
        <v>1289484</v>
      </c>
      <c r="I7" s="6">
        <f>H7-G7</f>
        <v>167970</v>
      </c>
      <c r="J7" s="7">
        <f>((H7-G7)/G7)*1</f>
        <v>0.14977075631690731</v>
      </c>
    </row>
    <row r="8" spans="1:10">
      <c r="A8" s="3" t="s">
        <v>6</v>
      </c>
      <c r="B8" s="3" t="s">
        <v>7</v>
      </c>
      <c r="C8" s="3" t="s">
        <v>8</v>
      </c>
      <c r="D8" s="3" t="s">
        <v>13</v>
      </c>
      <c r="E8" s="3" t="s">
        <v>17</v>
      </c>
      <c r="F8" s="3" t="s">
        <v>53</v>
      </c>
      <c r="G8" s="4">
        <v>88456</v>
      </c>
      <c r="H8" s="5">
        <v>0</v>
      </c>
      <c r="I8" s="6">
        <f>H8-G8</f>
        <v>-88456</v>
      </c>
      <c r="J8" s="7">
        <f>((H8-G8)/G8)*1</f>
        <v>-1</v>
      </c>
    </row>
    <row r="9" spans="1:10">
      <c r="A9" s="3" t="s">
        <v>6</v>
      </c>
      <c r="B9" s="3" t="s">
        <v>7</v>
      </c>
      <c r="C9" s="3" t="s">
        <v>8</v>
      </c>
      <c r="D9" s="3" t="s">
        <v>18</v>
      </c>
      <c r="E9" s="3" t="s">
        <v>20</v>
      </c>
      <c r="F9" s="3" t="s">
        <v>54</v>
      </c>
      <c r="G9" s="4">
        <f>VLOOKUP(E9,'2023'!E:F,2,FALSE)</f>
        <v>217998</v>
      </c>
      <c r="H9" s="5">
        <v>349584</v>
      </c>
      <c r="I9" s="6">
        <f>H9-G9</f>
        <v>131586</v>
      </c>
      <c r="J9" s="7">
        <f>((H9-G9)/G9)*1</f>
        <v>0.60361104230314044</v>
      </c>
    </row>
    <row r="10" spans="1:10">
      <c r="A10" s="3" t="s">
        <v>6</v>
      </c>
      <c r="B10" s="3" t="s">
        <v>7</v>
      </c>
      <c r="C10" s="3" t="s">
        <v>8</v>
      </c>
      <c r="D10" s="3" t="s">
        <v>18</v>
      </c>
      <c r="E10" s="3" t="s">
        <v>19</v>
      </c>
      <c r="F10" s="3" t="s">
        <v>55</v>
      </c>
      <c r="G10" s="4">
        <f>VLOOKUP(E10,'2023'!E:F,2,FALSE)</f>
        <v>64368</v>
      </c>
      <c r="H10" s="5">
        <v>67883</v>
      </c>
      <c r="I10" s="6">
        <f>H10-G10</f>
        <v>3515</v>
      </c>
      <c r="J10" s="7">
        <f>((H10-G10)/G10)*1</f>
        <v>5.4607879691772311E-2</v>
      </c>
    </row>
    <row r="11" spans="1:10">
      <c r="A11" s="3" t="s">
        <v>6</v>
      </c>
      <c r="B11" s="3" t="s">
        <v>7</v>
      </c>
      <c r="C11" s="3" t="s">
        <v>8</v>
      </c>
      <c r="D11" s="3" t="s">
        <v>18</v>
      </c>
      <c r="E11" s="3" t="s">
        <v>21</v>
      </c>
      <c r="F11" s="3" t="s">
        <v>56</v>
      </c>
      <c r="G11" s="4">
        <f>VLOOKUP(E11,'2023'!E:F,2,FALSE)</f>
        <v>319328</v>
      </c>
      <c r="H11" s="5">
        <v>336746</v>
      </c>
      <c r="I11" s="6">
        <f>H11-G11</f>
        <v>17418</v>
      </c>
      <c r="J11" s="7">
        <f>((H11-G11)/G11)*1</f>
        <v>5.454579617196112E-2</v>
      </c>
    </row>
    <row r="12" spans="1:10">
      <c r="A12" s="3" t="s">
        <v>6</v>
      </c>
      <c r="B12" s="3" t="s">
        <v>7</v>
      </c>
      <c r="C12" s="3" t="s">
        <v>8</v>
      </c>
      <c r="D12" s="3" t="s">
        <v>31</v>
      </c>
      <c r="E12" s="3" t="s">
        <v>32</v>
      </c>
      <c r="F12" s="3" t="s">
        <v>57</v>
      </c>
      <c r="G12" s="4"/>
      <c r="H12" s="5">
        <v>404621</v>
      </c>
      <c r="I12" s="6">
        <f>H12-G12</f>
        <v>404621</v>
      </c>
      <c r="J12" s="26" t="s">
        <v>58</v>
      </c>
    </row>
    <row r="13" spans="1:10">
      <c r="A13" s="3" t="s">
        <v>6</v>
      </c>
      <c r="B13" s="3" t="s">
        <v>7</v>
      </c>
      <c r="C13" s="3" t="s">
        <v>8</v>
      </c>
      <c r="D13" s="3" t="s">
        <v>33</v>
      </c>
      <c r="E13" s="3" t="s">
        <v>34</v>
      </c>
      <c r="F13" s="3" t="s">
        <v>57</v>
      </c>
      <c r="G13" s="4"/>
      <c r="H13" s="5">
        <v>1079161</v>
      </c>
      <c r="I13" s="6">
        <f>H13-G13</f>
        <v>1079161</v>
      </c>
      <c r="J13" s="26" t="s">
        <v>58</v>
      </c>
    </row>
    <row r="14" spans="1:10">
      <c r="A14" s="3" t="s">
        <v>6</v>
      </c>
      <c r="B14" s="3" t="s">
        <v>7</v>
      </c>
      <c r="C14" s="3" t="s">
        <v>8</v>
      </c>
      <c r="D14" s="3" t="s">
        <v>33</v>
      </c>
      <c r="E14" s="3" t="s">
        <v>59</v>
      </c>
      <c r="F14" s="3" t="s">
        <v>48</v>
      </c>
      <c r="G14" s="4">
        <v>247571</v>
      </c>
      <c r="H14" s="5">
        <v>281113</v>
      </c>
      <c r="I14" s="6">
        <f>H14-G14</f>
        <v>33542</v>
      </c>
      <c r="J14" s="7">
        <f>((H14-G14)/G14)*1</f>
        <v>0.13548436610103767</v>
      </c>
    </row>
    <row r="15" spans="1:10">
      <c r="A15" s="3" t="s">
        <v>6</v>
      </c>
      <c r="B15" s="3" t="s">
        <v>7</v>
      </c>
      <c r="C15" s="3" t="s">
        <v>8</v>
      </c>
      <c r="D15" s="3" t="s">
        <v>33</v>
      </c>
      <c r="E15" s="3" t="s">
        <v>60</v>
      </c>
      <c r="F15" s="3" t="s">
        <v>50</v>
      </c>
      <c r="G15" s="4">
        <v>0</v>
      </c>
      <c r="H15" s="5">
        <v>887223</v>
      </c>
      <c r="I15" s="6">
        <f>H15-G15</f>
        <v>887223</v>
      </c>
      <c r="J15" s="26" t="s">
        <v>58</v>
      </c>
    </row>
    <row r="16" spans="1:10">
      <c r="A16" s="3" t="s">
        <v>6</v>
      </c>
      <c r="B16" s="3" t="s">
        <v>7</v>
      </c>
      <c r="C16" s="3" t="s">
        <v>8</v>
      </c>
      <c r="D16" s="3" t="s">
        <v>33</v>
      </c>
      <c r="E16" s="3" t="s">
        <v>61</v>
      </c>
      <c r="F16" s="3" t="s">
        <v>50</v>
      </c>
      <c r="G16" s="4">
        <v>134200</v>
      </c>
      <c r="H16" s="5">
        <v>156036</v>
      </c>
      <c r="I16" s="6">
        <f>H16-G16</f>
        <v>21836</v>
      </c>
      <c r="J16" s="7">
        <f>((H16-G16)/G16)*1</f>
        <v>0.16271236959761551</v>
      </c>
    </row>
    <row r="17" spans="1:10">
      <c r="A17" s="3" t="s">
        <v>6</v>
      </c>
      <c r="B17" s="3" t="s">
        <v>7</v>
      </c>
      <c r="C17" s="3" t="s">
        <v>8</v>
      </c>
      <c r="D17" s="3" t="s">
        <v>33</v>
      </c>
      <c r="E17" s="3" t="s">
        <v>62</v>
      </c>
      <c r="F17" s="3" t="s">
        <v>50</v>
      </c>
      <c r="G17" s="4">
        <v>146328</v>
      </c>
      <c r="H17" s="5">
        <v>171585</v>
      </c>
      <c r="I17" s="6">
        <f>H17-G17</f>
        <v>25257</v>
      </c>
      <c r="J17" s="7">
        <f>((H17-G17)/G17)*1</f>
        <v>0.17260537969493192</v>
      </c>
    </row>
    <row r="18" spans="1:10">
      <c r="A18" s="3" t="s">
        <v>6</v>
      </c>
      <c r="B18" s="3" t="s">
        <v>7</v>
      </c>
      <c r="C18" s="3" t="s">
        <v>8</v>
      </c>
      <c r="D18" s="3" t="s">
        <v>35</v>
      </c>
      <c r="E18" s="3" t="s">
        <v>36</v>
      </c>
      <c r="F18" s="3" t="s">
        <v>63</v>
      </c>
      <c r="G18" s="4"/>
      <c r="H18" s="5">
        <v>541267</v>
      </c>
      <c r="I18" s="6">
        <f>H18-G18</f>
        <v>541267</v>
      </c>
      <c r="J18" s="26" t="s">
        <v>58</v>
      </c>
    </row>
    <row r="19" spans="1:10">
      <c r="A19" s="3" t="s">
        <v>6</v>
      </c>
      <c r="B19" s="3" t="s">
        <v>7</v>
      </c>
      <c r="C19" s="3" t="s">
        <v>8</v>
      </c>
      <c r="D19" s="3" t="s">
        <v>26</v>
      </c>
      <c r="E19" s="3" t="s">
        <v>64</v>
      </c>
      <c r="F19" s="3" t="s">
        <v>50</v>
      </c>
      <c r="G19" s="4">
        <v>611426</v>
      </c>
      <c r="H19" s="5">
        <v>704293</v>
      </c>
      <c r="I19" s="6">
        <f>H19-G19</f>
        <v>92867</v>
      </c>
      <c r="J19" s="7">
        <f>((H19-G19)/G19)*1</f>
        <v>0.15188591914638894</v>
      </c>
    </row>
    <row r="20" spans="1:10">
      <c r="A20" s="3" t="s">
        <v>6</v>
      </c>
      <c r="B20" s="3" t="s">
        <v>7</v>
      </c>
      <c r="C20" s="3" t="s">
        <v>8</v>
      </c>
      <c r="D20" s="3" t="s">
        <v>28</v>
      </c>
      <c r="E20" s="3" t="s">
        <v>37</v>
      </c>
      <c r="F20" s="3" t="s">
        <v>65</v>
      </c>
      <c r="G20" s="4"/>
      <c r="H20" s="5">
        <v>688033</v>
      </c>
      <c r="I20" s="6">
        <f>H20-G20</f>
        <v>688033</v>
      </c>
      <c r="J20" s="26" t="s">
        <v>58</v>
      </c>
    </row>
    <row r="21" spans="1:10">
      <c r="A21" s="3" t="s">
        <v>6</v>
      </c>
      <c r="B21" s="3" t="s">
        <v>7</v>
      </c>
      <c r="C21" s="3" t="s">
        <v>8</v>
      </c>
      <c r="D21" s="3" t="s">
        <v>28</v>
      </c>
      <c r="E21" s="8" t="s">
        <v>29</v>
      </c>
      <c r="F21" s="8" t="s">
        <v>57</v>
      </c>
      <c r="G21" s="12">
        <f>VLOOKUP(E21,'2023'!E:F,2,FALSE)</f>
        <v>126008</v>
      </c>
      <c r="H21" s="9">
        <v>143855</v>
      </c>
      <c r="I21" s="10">
        <f>H21-G21</f>
        <v>17847</v>
      </c>
      <c r="J21" s="11">
        <f>((H21-G21)/G21)*1</f>
        <v>0.14163386451653864</v>
      </c>
    </row>
    <row r="22" spans="1:10">
      <c r="E22" s="18" t="s">
        <v>30</v>
      </c>
      <c r="F22" s="19"/>
      <c r="G22" s="13">
        <f>SUM(G2:G21)</f>
        <v>4759774</v>
      </c>
      <c r="H22" s="14">
        <f>SUM(H2:H21)</f>
        <v>8672089</v>
      </c>
      <c r="I22" s="14">
        <f>H22-G22</f>
        <v>3912315</v>
      </c>
      <c r="J22" s="15">
        <f>((H22-G22)/G22)*1</f>
        <v>0.82195394151066836</v>
      </c>
    </row>
    <row r="23" spans="1:10" ht="15" customHeight="1">
      <c r="E23" s="27" t="s">
        <v>66</v>
      </c>
      <c r="F23" s="28"/>
      <c r="G23" s="29">
        <f>SUM(G2:G11,G14:G17,G19,G21)</f>
        <v>4759774</v>
      </c>
      <c r="H23" s="29">
        <f>SUM(H2:H11,H14:H17,H19,H21)</f>
        <v>5959007</v>
      </c>
      <c r="I23" s="30">
        <f>H23-G23</f>
        <v>1199233</v>
      </c>
      <c r="J23" s="31">
        <f>((H23-G23)/G23)*1</f>
        <v>0.25195166829349458</v>
      </c>
    </row>
  </sheetData>
  <autoFilter ref="A1:J22" xr:uid="{0C2571D3-ECCA-4F8F-B187-D5D7A13AD4B7}"/>
  <mergeCells count="2">
    <mergeCell ref="E22:F22"/>
    <mergeCell ref="E23:F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Olivia Denton Koopman</dc:creator>
  <cp:keywords/>
  <dc:description/>
  <cp:lastModifiedBy/>
  <cp:revision/>
  <dcterms:created xsi:type="dcterms:W3CDTF">2025-01-17T16:08:36Z</dcterms:created>
  <dcterms:modified xsi:type="dcterms:W3CDTF">2025-01-21T18:37:00Z</dcterms:modified>
  <cp:category/>
  <cp:contentStatus/>
</cp:coreProperties>
</file>